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<sst xmlns="http://schemas.openxmlformats.org/spreadsheetml/2006/main" count="125" uniqueCount="54">
  <si>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</si>
  <si>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</si>
  <si>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</si>
  <si>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</si>
  <si>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</si>
  <si>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</si>
  <si>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</si>
  <si>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</si>
  <si>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</si>
  <si>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</si>
  <si>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</si>
  <si>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</si>
  <si>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</si>
  <si>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</si>
  <si>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</si>
  <si>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</si>
  <si>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</si>
  <si>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</si>
  <si>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</si>
  <si>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</si>
  <si>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</si>
  <si>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</si>
  <si>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</si>
  <si>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</si>
  <si>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</si>
  <si>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</si>
  <si>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</si>
  <si>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</si>
  <si>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</si>
  <si>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</si>
  <si>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</si>
  <si>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</si>
  <si>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</si>
  <si>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</si>
  <si>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</si>
  <si>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</si>
  <si>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</si>
  <si>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</si>
  <si>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</si>
  <si>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</si>
  <si>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</si>
  <si>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</si>
  <si>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</si>
  <si>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</si>
  <si>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</si>
  <si>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</si>
  <si>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декабрь  2020 - 2021 года</t>
  </si>
  <si>
    <t>факт за январь-декабрь  2020 года</t>
  </si>
  <si>
    <t>факт за январь - декабрь  2021 года</t>
  </si>
  <si>
    <t>за  январь - декабрь  2021 года</t>
  </si>
  <si>
    <t xml:space="preserve"> план на январь -декабрь  2021 года</t>
  </si>
  <si>
    <t>за январь - декабрь  2021 года</t>
  </si>
  <si>
    <t xml:space="preserve"> план на январь - декабрь  2021 года</t>
  </si>
  <si>
    <t>факт за январь - декабрь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</si>
</sst>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0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63532</v>
      </c>
      <c r="C9" s="46">
        <f>SUM(C10:C19)</f>
        <v>78007.2</v>
      </c>
      <c r="D9" s="46">
        <f>C9-B9</f>
        <v>14475.199999999997</v>
      </c>
      <c r="E9" s="47">
        <f aca="true" t="shared" si="0" ref="E9:E31">C9/B9*100</f>
        <v>122.78410879556758</v>
      </c>
    </row>
    <row r="10" spans="1:5" ht="17.25" customHeight="1">
      <c r="A10" s="58" t="s">
        <v>6</v>
      </c>
      <c r="B10" s="35">
        <v>28780.8</v>
      </c>
      <c r="C10" s="35">
        <v>32507</v>
      </c>
      <c r="D10" s="35">
        <f aca="true" t="shared" si="1" ref="D10:D27">C10-B10</f>
        <v>3726.2000000000007</v>
      </c>
      <c r="E10" s="33">
        <f t="shared" si="0"/>
        <v>112.94682566155214</v>
      </c>
    </row>
    <row r="11" spans="1:5" ht="17.25" customHeight="1">
      <c r="A11" s="34" t="s">
        <v>39</v>
      </c>
      <c r="B11" s="32">
        <v>12561.8</v>
      </c>
      <c r="C11" s="32">
        <v>14954.9</v>
      </c>
      <c r="D11" s="32">
        <f t="shared" si="1"/>
        <v>2393.1000000000004</v>
      </c>
      <c r="E11" s="33">
        <f t="shared" si="0"/>
        <v>119.05061376554316</v>
      </c>
    </row>
    <row r="12" spans="1:5" ht="34.5" customHeight="1">
      <c r="A12" s="49" t="s">
        <v>43</v>
      </c>
      <c r="B12" s="32">
        <v>4781.4</v>
      </c>
      <c r="C12" s="32">
        <v>9793</v>
      </c>
      <c r="D12" s="32">
        <f t="shared" si="1"/>
        <v>5011.6</v>
      </c>
      <c r="E12" s="33">
        <f t="shared" si="0"/>
        <v>204.81448948006863</v>
      </c>
    </row>
    <row r="13" spans="1:5" ht="39" customHeight="1">
      <c r="A13" s="37" t="s">
        <v>7</v>
      </c>
      <c r="B13" s="32">
        <v>2787</v>
      </c>
      <c r="C13" s="32">
        <v>743.7</v>
      </c>
      <c r="D13" s="32">
        <f t="shared" si="1"/>
        <v>-2043.3</v>
      </c>
      <c r="E13" s="33">
        <f t="shared" si="0"/>
        <v>26.68460710441335</v>
      </c>
    </row>
    <row r="14" spans="1:8" ht="42" customHeight="1">
      <c r="A14" s="37" t="s">
        <v>40</v>
      </c>
      <c r="B14" s="32">
        <v>506.9</v>
      </c>
      <c r="C14" s="32">
        <v>760.5</v>
      </c>
      <c r="D14" s="32">
        <f t="shared" si="1"/>
        <v>253.60000000000002</v>
      </c>
      <c r="E14" s="33">
        <f t="shared" si="0"/>
        <v>150.02959163543105</v>
      </c>
      <c r="H14" s="106" t="s">
        <v>45</v>
      </c>
    </row>
    <row r="15" spans="1:5" ht="21" customHeight="1">
      <c r="A15" s="37" t="s">
        <v>11</v>
      </c>
      <c r="B15" s="32">
        <v>2149.6</v>
      </c>
      <c r="C15" s="32">
        <v>7421.3</v>
      </c>
      <c r="D15" s="32">
        <f t="shared" si="1"/>
        <v>5271.700000000001</v>
      </c>
      <c r="E15" s="33">
        <f t="shared" si="0"/>
        <v>345.2409750651284</v>
      </c>
    </row>
    <row r="16" spans="1:5" ht="17.25" customHeight="1">
      <c r="A16" s="34" t="s">
        <v>9</v>
      </c>
      <c r="B16" s="32">
        <v>920.9</v>
      </c>
      <c r="C16" s="32">
        <v>1089.5</v>
      </c>
      <c r="D16" s="32">
        <f t="shared" si="1"/>
        <v>168.60000000000002</v>
      </c>
      <c r="E16" s="33">
        <f t="shared" si="0"/>
        <v>118.30817678358127</v>
      </c>
    </row>
    <row r="17" spans="1:5" ht="17.25" customHeight="1">
      <c r="A17" s="34" t="s">
        <v>42</v>
      </c>
      <c r="B17" s="32">
        <v>9862.1</v>
      </c>
      <c r="C17" s="32">
        <v>9397.6</v>
      </c>
      <c r="D17" s="32">
        <f t="shared" si="1"/>
        <v>-464.5</v>
      </c>
      <c r="E17" s="33">
        <f t="shared" si="0"/>
        <v>95.29004978655662</v>
      </c>
    </row>
    <row r="18" spans="1:5" ht="17.25" customHeight="1">
      <c r="A18" s="37" t="s">
        <v>8</v>
      </c>
      <c r="B18" s="38">
        <v>1181.5</v>
      </c>
      <c r="C18" s="38">
        <v>1339.7</v>
      </c>
      <c r="D18" s="32">
        <f t="shared" si="1"/>
        <v>158.20000000000005</v>
      </c>
      <c r="E18" s="33">
        <f t="shared" si="0"/>
        <v>113.38975878121033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14902</v>
      </c>
      <c r="C20" s="46">
        <f>SUM(C21:C27)</f>
        <v>7568.2</v>
      </c>
      <c r="D20" s="46">
        <f t="shared" si="1"/>
        <v>-7333.8</v>
      </c>
      <c r="E20" s="47">
        <f t="shared" si="0"/>
        <v>50.786471614548375</v>
      </c>
    </row>
    <row r="21" spans="1:9" ht="56.25" customHeight="1">
      <c r="A21" s="62" t="s">
        <v>20</v>
      </c>
      <c r="B21" s="35">
        <v>5068.3</v>
      </c>
      <c r="C21" s="35">
        <v>4903.7</v>
      </c>
      <c r="D21" s="35">
        <f t="shared" si="1"/>
        <v>-164.60000000000036</v>
      </c>
      <c r="E21" s="33">
        <f t="shared" si="0"/>
        <v>96.75236272517411</v>
      </c>
      <c r="I21" s="8"/>
    </row>
    <row r="22" spans="1:5" ht="31.5" customHeight="1">
      <c r="A22" s="37" t="s">
        <v>12</v>
      </c>
      <c r="B22" s="32">
        <v>182</v>
      </c>
      <c r="C22" s="32">
        <v>134.5</v>
      </c>
      <c r="D22" s="32">
        <f t="shared" si="1"/>
        <v>-47.5</v>
      </c>
      <c r="E22" s="33">
        <f t="shared" si="0"/>
        <v>73.9010989010989</v>
      </c>
    </row>
    <row r="23" spans="1:5" ht="36.75" customHeight="1">
      <c r="A23" s="37" t="s">
        <v>21</v>
      </c>
      <c r="B23" s="32">
        <v>1244.2</v>
      </c>
      <c r="C23" s="32">
        <v>1378.3</v>
      </c>
      <c r="D23" s="32">
        <f t="shared" si="1"/>
        <v>134.0999999999999</v>
      </c>
      <c r="E23" s="33">
        <f t="shared" si="0"/>
        <v>110.77800996624336</v>
      </c>
    </row>
    <row r="24" spans="1:5" ht="36" customHeight="1">
      <c r="A24" s="37" t="s">
        <v>22</v>
      </c>
      <c r="B24" s="38">
        <v>8133.9</v>
      </c>
      <c r="C24" s="38">
        <v>610.2</v>
      </c>
      <c r="D24" s="32">
        <f t="shared" si="1"/>
        <v>-7523.7</v>
      </c>
      <c r="E24" s="33">
        <f t="shared" si="0"/>
        <v>7.501936340500867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265.6</v>
      </c>
      <c r="C26" s="32">
        <v>279.3</v>
      </c>
      <c r="D26" s="32">
        <f t="shared" si="1"/>
        <v>13.699999999999989</v>
      </c>
      <c r="E26" s="33">
        <f t="shared" si="0"/>
        <v>105.15813253012047</v>
      </c>
    </row>
    <row r="27" spans="1:5" ht="18" customHeight="1">
      <c r="A27" s="37" t="s">
        <v>25</v>
      </c>
      <c r="B27" s="38">
        <v>8</v>
      </c>
      <c r="C27" s="38">
        <v>262.2</v>
      </c>
      <c r="D27" s="32">
        <f t="shared" si="1"/>
        <v>254.2</v>
      </c>
      <c r="E27" s="33">
        <f t="shared" si="0"/>
        <v>3277.5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78434</v>
      </c>
      <c r="C31" s="107">
        <f>C9+C20</f>
        <v>85575.4</v>
      </c>
      <c r="D31" s="107">
        <f>D9+D20</f>
        <v>7141.399999999997</v>
      </c>
      <c r="E31" s="109">
        <f t="shared" si="0"/>
        <v>109.10497998317055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1" zoomScaleNormal="7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3" sqref="AA2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49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2" t="s">
        <v>3</v>
      </c>
      <c r="AB5" s="112"/>
    </row>
    <row r="6" spans="1:28" ht="15.75" customHeight="1" thickBot="1">
      <c r="A6" s="114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28"/>
      <c r="B7" s="120"/>
      <c r="C7" s="121"/>
      <c r="D7" s="122"/>
      <c r="E7" s="115" t="s">
        <v>15</v>
      </c>
      <c r="F7" s="115"/>
      <c r="G7" s="116"/>
      <c r="H7" s="114" t="s">
        <v>28</v>
      </c>
      <c r="I7" s="115"/>
      <c r="J7" s="116"/>
      <c r="K7" s="125" t="s">
        <v>29</v>
      </c>
      <c r="L7" s="126"/>
      <c r="M7" s="127"/>
      <c r="N7" s="114" t="s">
        <v>30</v>
      </c>
      <c r="O7" s="115"/>
      <c r="P7" s="116"/>
      <c r="Q7" s="114" t="s">
        <v>31</v>
      </c>
      <c r="R7" s="115"/>
      <c r="S7" s="116"/>
      <c r="T7" s="114" t="s">
        <v>32</v>
      </c>
      <c r="U7" s="115"/>
      <c r="V7" s="116"/>
      <c r="W7" s="114" t="s">
        <v>33</v>
      </c>
      <c r="X7" s="115"/>
      <c r="Y7" s="116"/>
      <c r="Z7" s="125" t="s">
        <v>34</v>
      </c>
      <c r="AA7" s="126"/>
      <c r="AB7" s="127"/>
    </row>
    <row r="8" spans="1:28" ht="72" customHeight="1" thickBot="1">
      <c r="A8" s="129"/>
      <c r="B8" s="70" t="s">
        <v>50</v>
      </c>
      <c r="C8" s="14" t="s">
        <v>48</v>
      </c>
      <c r="D8" s="14" t="s">
        <v>1</v>
      </c>
      <c r="E8" s="70" t="s">
        <v>50</v>
      </c>
      <c r="F8" s="14" t="s">
        <v>48</v>
      </c>
      <c r="G8" s="14" t="s">
        <v>1</v>
      </c>
      <c r="H8" s="70" t="s">
        <v>50</v>
      </c>
      <c r="I8" s="14" t="s">
        <v>48</v>
      </c>
      <c r="J8" s="14" t="s">
        <v>1</v>
      </c>
      <c r="K8" s="70" t="s">
        <v>50</v>
      </c>
      <c r="L8" s="14" t="s">
        <v>48</v>
      </c>
      <c r="M8" s="14" t="s">
        <v>1</v>
      </c>
      <c r="N8" s="70" t="s">
        <v>50</v>
      </c>
      <c r="O8" s="14" t="s">
        <v>48</v>
      </c>
      <c r="P8" s="14" t="s">
        <v>1</v>
      </c>
      <c r="Q8" s="70" t="s">
        <v>50</v>
      </c>
      <c r="R8" s="14" t="s">
        <v>48</v>
      </c>
      <c r="S8" s="14" t="s">
        <v>1</v>
      </c>
      <c r="T8" s="70" t="s">
        <v>50</v>
      </c>
      <c r="U8" s="14" t="s">
        <v>48</v>
      </c>
      <c r="V8" s="14" t="s">
        <v>1</v>
      </c>
      <c r="W8" s="70" t="s">
        <v>50</v>
      </c>
      <c r="X8" s="14" t="s">
        <v>48</v>
      </c>
      <c r="Y8" s="14" t="s">
        <v>1</v>
      </c>
      <c r="Z8" s="70" t="s">
        <v>50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70770.9</v>
      </c>
      <c r="C9" s="76">
        <f>F9+I9+L9+O9+R9+U9+X9+AA9</f>
        <v>78007.2</v>
      </c>
      <c r="D9" s="77">
        <f aca="true" t="shared" si="0" ref="D9:D27">C9/B9</f>
        <v>1.1022496534592607</v>
      </c>
      <c r="E9" s="68">
        <f>SUM(E10:E19)</f>
        <v>43680.6</v>
      </c>
      <c r="F9" s="69">
        <f>SUM(F10:F19)</f>
        <v>48154.6</v>
      </c>
      <c r="G9" s="71">
        <f aca="true" t="shared" si="1" ref="G9:G29">F9/E9</f>
        <v>1.1024253329853528</v>
      </c>
      <c r="H9" s="75">
        <f>SUM(H10:H19)</f>
        <v>18876.1</v>
      </c>
      <c r="I9" s="76">
        <f>SUM(I10:I19)</f>
        <v>19994.9</v>
      </c>
      <c r="J9" s="77">
        <f aca="true" t="shared" si="2" ref="J9:J15">I9/H9</f>
        <v>1.0592707179978917</v>
      </c>
      <c r="K9" s="68">
        <f>SUM(K10:K19)</f>
        <v>1071.2</v>
      </c>
      <c r="L9" s="69">
        <f>SUM(L10:L19)</f>
        <v>1205</v>
      </c>
      <c r="M9" s="71">
        <f aca="true" t="shared" si="3" ref="M9:M18">L9/K9</f>
        <v>1.124906646751307</v>
      </c>
      <c r="N9" s="75">
        <f>SUM(N10:N19)</f>
        <v>799.5</v>
      </c>
      <c r="O9" s="76">
        <f>SUM(O10:O19)</f>
        <v>931.3</v>
      </c>
      <c r="P9" s="77">
        <f>O9/N9</f>
        <v>1.164853033145716</v>
      </c>
      <c r="Q9" s="68">
        <f>SUM(Q10:Q19)</f>
        <v>1826.5</v>
      </c>
      <c r="R9" s="69">
        <f>SUM(R10:R19)</f>
        <v>1476.4</v>
      </c>
      <c r="S9" s="71">
        <f>R9/Q9</f>
        <v>0.8083219271831372</v>
      </c>
      <c r="T9" s="75">
        <f>SUM(T10:T19)</f>
        <v>1256.8</v>
      </c>
      <c r="U9" s="76">
        <f>SUM(U10:U19)</f>
        <v>1835</v>
      </c>
      <c r="V9" s="77">
        <f>U9/T9</f>
        <v>1.4600572883513685</v>
      </c>
      <c r="W9" s="68">
        <f>SUM(W10:W19)</f>
        <v>2126.7</v>
      </c>
      <c r="X9" s="69">
        <f>SUM(X10:X19)</f>
        <v>2034.2999999999997</v>
      </c>
      <c r="Y9" s="71">
        <f>X9/W9</f>
        <v>0.9565524051347157</v>
      </c>
      <c r="Z9" s="75">
        <f>SUM(Z10:Z19)</f>
        <v>1133.5</v>
      </c>
      <c r="AA9" s="76">
        <f>SUM(AA10:AA19)</f>
        <v>2375.7</v>
      </c>
      <c r="AB9" s="77">
        <f aca="true" t="shared" si="4" ref="AB9:AB24">AA9/Z9</f>
        <v>2.0958976621085132</v>
      </c>
    </row>
    <row r="10" spans="1:28" ht="17.25" customHeight="1">
      <c r="A10" s="19" t="s">
        <v>6</v>
      </c>
      <c r="B10" s="9">
        <f aca="true" t="shared" si="5" ref="B10:B19">E10+H10+K10+N10+Q10+T10+W10+Z10</f>
        <v>28901.999999999996</v>
      </c>
      <c r="C10" s="3">
        <f aca="true" t="shared" si="6" ref="C10:C19">F10+I10+L10+O10+R10+U10+X10+AA10</f>
        <v>32507</v>
      </c>
      <c r="D10" s="79">
        <f t="shared" si="0"/>
        <v>1.1247318524669574</v>
      </c>
      <c r="E10" s="10">
        <v>16307.4</v>
      </c>
      <c r="F10" s="3">
        <v>18591.3</v>
      </c>
      <c r="G10" s="72">
        <f t="shared" si="1"/>
        <v>1.1400529820817542</v>
      </c>
      <c r="H10" s="9">
        <v>10970.3</v>
      </c>
      <c r="I10" s="3">
        <v>11872.2</v>
      </c>
      <c r="J10" s="79">
        <f t="shared" si="2"/>
        <v>1.0822128838773781</v>
      </c>
      <c r="K10" s="10">
        <v>411.2</v>
      </c>
      <c r="L10" s="3">
        <v>439.6</v>
      </c>
      <c r="M10" s="72">
        <f t="shared" si="3"/>
        <v>1.0690661478599222</v>
      </c>
      <c r="N10" s="9">
        <v>154.5</v>
      </c>
      <c r="O10" s="3">
        <v>176.7</v>
      </c>
      <c r="P10" s="79">
        <f>O10/N10</f>
        <v>1.1436893203883494</v>
      </c>
      <c r="Q10" s="90">
        <v>233.7</v>
      </c>
      <c r="R10" s="12">
        <v>311.3</v>
      </c>
      <c r="S10" s="72">
        <f>R10/Q10</f>
        <v>1.3320496362858367</v>
      </c>
      <c r="T10" s="78">
        <v>197.8</v>
      </c>
      <c r="U10" s="12">
        <v>321.5</v>
      </c>
      <c r="V10" s="79">
        <f>U10/T10</f>
        <v>1.6253791708796763</v>
      </c>
      <c r="W10" s="90">
        <v>178.6</v>
      </c>
      <c r="X10" s="12">
        <v>258.5</v>
      </c>
      <c r="Y10" s="72">
        <f>X10/W10</f>
        <v>1.4473684210526316</v>
      </c>
      <c r="Z10" s="78">
        <v>448.5</v>
      </c>
      <c r="AA10" s="12">
        <v>535.9</v>
      </c>
      <c r="AB10" s="79">
        <f t="shared" si="4"/>
        <v>1.1948717948717948</v>
      </c>
    </row>
    <row r="11" spans="1:28" ht="17.25" customHeight="1">
      <c r="A11" s="19" t="s">
        <v>39</v>
      </c>
      <c r="B11" s="9">
        <f>E11+H11+K11+N11+Q11+T11+W11+AA14</f>
        <v>14958.900000000001</v>
      </c>
      <c r="C11" s="3">
        <f>F11+I11+L11+O11+R11+U11+X11+AA11</f>
        <v>14954.9</v>
      </c>
      <c r="D11" s="79">
        <f t="shared" si="0"/>
        <v>0.9997326006591393</v>
      </c>
      <c r="E11" s="10">
        <v>11945.6</v>
      </c>
      <c r="F11" s="3">
        <v>11942.5</v>
      </c>
      <c r="G11" s="72">
        <f t="shared" si="1"/>
        <v>0.9997404902223412</v>
      </c>
      <c r="H11" s="1">
        <v>3013.3</v>
      </c>
      <c r="I11" s="3">
        <v>3012.4</v>
      </c>
      <c r="J11" s="79">
        <f t="shared" si="2"/>
        <v>0.9997013241296917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AA11" s="12"/>
      <c r="AB11" s="79" t="e">
        <f>AA11/AA14</f>
        <v>#DIV/0!</v>
      </c>
    </row>
    <row r="12" spans="1:28" ht="31.5" customHeight="1">
      <c r="A12" s="20" t="s">
        <v>43</v>
      </c>
      <c r="B12" s="9">
        <f>E12+H12+K12+N12+Q12+T12+W12+Z12</f>
        <v>9460</v>
      </c>
      <c r="C12" s="3">
        <f>F12+I12+L12+O12+R12+U12+X12+AA12</f>
        <v>9793</v>
      </c>
      <c r="D12" s="79">
        <f t="shared" si="0"/>
        <v>1.035200845665962</v>
      </c>
      <c r="E12" s="10">
        <v>9460</v>
      </c>
      <c r="F12" s="3">
        <v>9793</v>
      </c>
      <c r="G12" s="72">
        <f t="shared" si="1"/>
        <v>1.035200845665962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740</v>
      </c>
      <c r="C13" s="3">
        <f t="shared" si="6"/>
        <v>743.7</v>
      </c>
      <c r="D13" s="79">
        <f t="shared" si="0"/>
        <v>1.0050000000000001</v>
      </c>
      <c r="E13" s="10">
        <v>740</v>
      </c>
      <c r="F13" s="3">
        <v>743.7</v>
      </c>
      <c r="G13" s="72">
        <f t="shared" si="1"/>
        <v>1.0050000000000001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702</v>
      </c>
      <c r="C14" s="3">
        <f t="shared" si="6"/>
        <v>760.5</v>
      </c>
      <c r="D14" s="79">
        <f t="shared" si="0"/>
        <v>1.0833333333333333</v>
      </c>
      <c r="E14" s="10">
        <v>702</v>
      </c>
      <c r="F14" s="3">
        <v>760.5</v>
      </c>
      <c r="G14" s="72">
        <f t="shared" si="1"/>
        <v>1.0833333333333333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78"/>
      <c r="AB14" s="79"/>
    </row>
    <row r="15" spans="1:28" ht="27.75" customHeight="1">
      <c r="A15" s="20" t="s">
        <v>44</v>
      </c>
      <c r="B15" s="9">
        <f>E15+H15+K15+N15+Q15+T15+W15+Z15</f>
        <v>4874.4</v>
      </c>
      <c r="C15" s="3">
        <f>F15+I15+L15+O15+R15+U15+X15+AA15</f>
        <v>7421.299999999999</v>
      </c>
      <c r="D15" s="79">
        <f>C15/B15</f>
        <v>1.5225053339898245</v>
      </c>
      <c r="E15" s="10">
        <v>3217.1</v>
      </c>
      <c r="F15" s="3">
        <v>4989.4</v>
      </c>
      <c r="G15" s="72">
        <f t="shared" si="1"/>
        <v>1.5508998787728077</v>
      </c>
      <c r="H15" s="1">
        <v>487.5</v>
      </c>
      <c r="I15" s="4">
        <v>513.7</v>
      </c>
      <c r="J15" s="79">
        <f t="shared" si="2"/>
        <v>1.0537435897435898</v>
      </c>
      <c r="K15" s="99"/>
      <c r="L15" s="3"/>
      <c r="M15" s="72"/>
      <c r="N15" s="9"/>
      <c r="O15" s="4"/>
      <c r="P15" s="94"/>
      <c r="Q15" s="90">
        <v>133.8</v>
      </c>
      <c r="R15" s="11">
        <v>134.2</v>
      </c>
      <c r="S15" s="72">
        <f>R15/Q15</f>
        <v>1.0029895366218236</v>
      </c>
      <c r="T15" s="78">
        <v>154</v>
      </c>
      <c r="U15" s="12">
        <v>154.6</v>
      </c>
      <c r="V15" s="79">
        <f>U15/T15</f>
        <v>1.0038961038961038</v>
      </c>
      <c r="W15" s="90">
        <v>391.5</v>
      </c>
      <c r="X15" s="11">
        <v>394.4</v>
      </c>
      <c r="Y15" s="72">
        <f>X15/W15</f>
        <v>1.0074074074074073</v>
      </c>
      <c r="Z15" s="78">
        <v>490.5</v>
      </c>
      <c r="AA15" s="11">
        <v>1235</v>
      </c>
      <c r="AB15" s="79">
        <f t="shared" si="4"/>
        <v>2.5178389398572887</v>
      </c>
    </row>
    <row r="16" spans="1:28" ht="17.25" customHeight="1">
      <c r="A16" s="19" t="s">
        <v>9</v>
      </c>
      <c r="B16" s="9">
        <f t="shared" si="5"/>
        <v>1041.7</v>
      </c>
      <c r="C16" s="3">
        <f t="shared" si="6"/>
        <v>1089.4999999999998</v>
      </c>
      <c r="D16" s="79">
        <f t="shared" si="0"/>
        <v>1.0458865316309875</v>
      </c>
      <c r="E16" s="10"/>
      <c r="F16" s="3"/>
      <c r="G16" s="72"/>
      <c r="H16" s="9">
        <v>921.5</v>
      </c>
      <c r="I16" s="3">
        <v>954.5</v>
      </c>
      <c r="J16" s="79">
        <f aca="true" t="shared" si="10" ref="J16:J21">I16/H16</f>
        <v>1.0358111774281062</v>
      </c>
      <c r="K16" s="10">
        <v>40</v>
      </c>
      <c r="L16" s="3">
        <v>47.6</v>
      </c>
      <c r="M16" s="72">
        <f t="shared" si="3"/>
        <v>1.19</v>
      </c>
      <c r="N16" s="1">
        <v>29</v>
      </c>
      <c r="O16" s="3">
        <v>33.5</v>
      </c>
      <c r="P16" s="79">
        <f aca="true" t="shared" si="11" ref="P16:P21">O16/N16</f>
        <v>1.1551724137931034</v>
      </c>
      <c r="Q16" s="90">
        <v>28</v>
      </c>
      <c r="R16" s="12">
        <v>29.6</v>
      </c>
      <c r="S16" s="72">
        <f t="shared" si="7"/>
        <v>1.0571428571428572</v>
      </c>
      <c r="T16" s="78">
        <v>7</v>
      </c>
      <c r="U16" s="12">
        <v>7.7</v>
      </c>
      <c r="V16" s="79">
        <f t="shared" si="8"/>
        <v>1.1</v>
      </c>
      <c r="W16" s="90">
        <v>16</v>
      </c>
      <c r="X16" s="11">
        <v>16.3</v>
      </c>
      <c r="Y16" s="72">
        <f t="shared" si="9"/>
        <v>1.01875</v>
      </c>
      <c r="Z16" s="78">
        <v>0.2</v>
      </c>
      <c r="AA16" s="12">
        <v>0.3</v>
      </c>
      <c r="AB16" s="79">
        <f t="shared" si="4"/>
        <v>1.4999999999999998</v>
      </c>
    </row>
    <row r="17" spans="1:28" ht="17.25" customHeight="1">
      <c r="A17" s="19" t="s">
        <v>19</v>
      </c>
      <c r="B17" s="9">
        <f t="shared" si="5"/>
        <v>8777.9</v>
      </c>
      <c r="C17" s="3">
        <f t="shared" si="6"/>
        <v>9397.6</v>
      </c>
      <c r="D17" s="79">
        <f t="shared" si="0"/>
        <v>1.0705977511705533</v>
      </c>
      <c r="E17" s="10"/>
      <c r="F17" s="3"/>
      <c r="G17" s="72"/>
      <c r="H17" s="9">
        <v>3483.5</v>
      </c>
      <c r="I17" s="3">
        <v>3642.1</v>
      </c>
      <c r="J17" s="79">
        <f t="shared" si="10"/>
        <v>1.0455289220611454</v>
      </c>
      <c r="K17" s="99">
        <v>620</v>
      </c>
      <c r="L17" s="3">
        <v>717.8</v>
      </c>
      <c r="M17" s="72">
        <f t="shared" si="3"/>
        <v>1.157741935483871</v>
      </c>
      <c r="N17" s="9">
        <v>616</v>
      </c>
      <c r="O17" s="4">
        <v>721.1</v>
      </c>
      <c r="P17" s="79">
        <f t="shared" si="11"/>
        <v>1.170616883116883</v>
      </c>
      <c r="Q17" s="90">
        <v>1425.5</v>
      </c>
      <c r="R17" s="12">
        <v>995.8</v>
      </c>
      <c r="S17" s="72">
        <f t="shared" si="7"/>
        <v>0.6985619081024201</v>
      </c>
      <c r="T17" s="78">
        <v>898</v>
      </c>
      <c r="U17" s="12">
        <v>1351.2</v>
      </c>
      <c r="V17" s="79">
        <f t="shared" si="8"/>
        <v>1.5046770601336303</v>
      </c>
      <c r="W17" s="90">
        <v>1540.6</v>
      </c>
      <c r="X17" s="3">
        <v>1365.1</v>
      </c>
      <c r="Y17" s="72">
        <f t="shared" si="9"/>
        <v>0.8860833441516293</v>
      </c>
      <c r="Z17" s="78">
        <v>194.3</v>
      </c>
      <c r="AA17" s="12">
        <v>604.5</v>
      </c>
      <c r="AB17" s="79">
        <f t="shared" si="4"/>
        <v>3.1111682964487906</v>
      </c>
    </row>
    <row r="18" spans="1:28" ht="17.25" customHeight="1">
      <c r="A18" s="20" t="s">
        <v>8</v>
      </c>
      <c r="B18" s="9">
        <f t="shared" si="5"/>
        <v>1314</v>
      </c>
      <c r="C18" s="3">
        <f t="shared" si="6"/>
        <v>1339.7</v>
      </c>
      <c r="D18" s="79">
        <f t="shared" si="0"/>
        <v>1.019558599695586</v>
      </c>
      <c r="E18" s="10">
        <v>1308.5</v>
      </c>
      <c r="F18" s="3">
        <v>1334.2</v>
      </c>
      <c r="G18" s="72">
        <f t="shared" si="1"/>
        <v>1.0196408100878869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>
        <v>5.5</v>
      </c>
      <c r="R18" s="12">
        <v>5.5</v>
      </c>
      <c r="S18" s="87">
        <f t="shared" si="7"/>
        <v>1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7389.5</v>
      </c>
      <c r="C20" s="25">
        <f t="shared" si="12"/>
        <v>7568.2</v>
      </c>
      <c r="D20" s="82">
        <f t="shared" si="0"/>
        <v>1.0241829623113878</v>
      </c>
      <c r="E20" s="24">
        <f>E21+E22+E23+E24+E25+E26+E27+E28</f>
        <v>4287.7</v>
      </c>
      <c r="F20" s="25">
        <f>F21+F22+F23+F24+F25+F26+F27+F28</f>
        <v>3996.1000000000004</v>
      </c>
      <c r="G20" s="73">
        <f t="shared" si="1"/>
        <v>0.9319915106000888</v>
      </c>
      <c r="H20" s="81">
        <f>H21+H22+H23+H24+H25+H26+H27+H28</f>
        <v>1190.9</v>
      </c>
      <c r="I20" s="25">
        <f>I21+I22+I23+I24+I25+I26+I27+I28</f>
        <v>1343.4</v>
      </c>
      <c r="J20" s="82">
        <f t="shared" si="10"/>
        <v>1.128054412629104</v>
      </c>
      <c r="K20" s="24">
        <f>K21+K22+K23+K24+K25+K26+K27+K28</f>
        <v>313</v>
      </c>
      <c r="L20" s="25">
        <f>L21+L22+L23+L24+L25+L26+L27+L28</f>
        <v>316.09999999999997</v>
      </c>
      <c r="M20" s="73">
        <f>L20/K20</f>
        <v>1.0099041533546325</v>
      </c>
      <c r="N20" s="81">
        <f>N21+N22+N23+N24+N25+N26+N27+N28</f>
        <v>320</v>
      </c>
      <c r="O20" s="25">
        <f>O21+O22+O23+O24+O25+O26+O27+O28</f>
        <v>338.70000000000005</v>
      </c>
      <c r="P20" s="82">
        <f t="shared" si="11"/>
        <v>1.0584375000000001</v>
      </c>
      <c r="Q20" s="24">
        <f>Q21+Q22+Q23+Q24+Q25+Q26+Q27+Q28</f>
        <v>357</v>
      </c>
      <c r="R20" s="25">
        <f>R21+R22+R23+R24+R25+R26+R27+R28</f>
        <v>368.8</v>
      </c>
      <c r="S20" s="73">
        <f t="shared" si="7"/>
        <v>1.0330532212885155</v>
      </c>
      <c r="T20" s="81">
        <f>T21+T22+T23+T24+T25+T26+T27+T28</f>
        <v>575</v>
      </c>
      <c r="U20" s="25">
        <f>U21+U22+U23+U24+U25+U26+U27+U28</f>
        <v>612.4</v>
      </c>
      <c r="V20" s="82">
        <f t="shared" si="8"/>
        <v>1.0650434782608695</v>
      </c>
      <c r="W20" s="24">
        <f>W21+W22+W23+W24+W25+W26+W27+W28</f>
        <v>207.9</v>
      </c>
      <c r="X20" s="25">
        <f>X21+X22+X23+X24+X25+X26+X27+X28</f>
        <v>231.5</v>
      </c>
      <c r="Y20" s="73">
        <f t="shared" si="9"/>
        <v>1.1135161135161136</v>
      </c>
      <c r="Z20" s="81">
        <f>Z21+Z22+Z23+Z24+Z25+Z26+Z27+Z28</f>
        <v>138</v>
      </c>
      <c r="AA20" s="25">
        <f>AA21+AA22+AA23+AA24+AA25+AA26+AA27+AA28</f>
        <v>361.20000000000005</v>
      </c>
      <c r="AB20" s="82">
        <f t="shared" si="4"/>
        <v>2.6173913043478265</v>
      </c>
    </row>
    <row r="21" spans="1:28" ht="48.75" customHeight="1">
      <c r="A21" s="20" t="s">
        <v>20</v>
      </c>
      <c r="B21" s="9">
        <f t="shared" si="12"/>
        <v>4587.599999999999</v>
      </c>
      <c r="C21" s="3">
        <f t="shared" si="12"/>
        <v>4903.7</v>
      </c>
      <c r="D21" s="79">
        <f t="shared" si="0"/>
        <v>1.068903130176999</v>
      </c>
      <c r="E21" s="10">
        <v>2559</v>
      </c>
      <c r="F21" s="3">
        <v>2678.8</v>
      </c>
      <c r="G21" s="72">
        <f t="shared" si="1"/>
        <v>1.0468151621727237</v>
      </c>
      <c r="H21" s="1">
        <v>1115.9</v>
      </c>
      <c r="I21" s="3">
        <v>1263.7</v>
      </c>
      <c r="J21" s="79">
        <f t="shared" si="10"/>
        <v>1.1324491441885474</v>
      </c>
      <c r="K21" s="10">
        <v>254</v>
      </c>
      <c r="L21" s="3">
        <v>256.2</v>
      </c>
      <c r="M21" s="72">
        <f>L21/K21</f>
        <v>1.0086614173228345</v>
      </c>
      <c r="N21" s="95">
        <v>100</v>
      </c>
      <c r="O21" s="4">
        <v>117.4</v>
      </c>
      <c r="P21" s="79">
        <f t="shared" si="11"/>
        <v>1.1740000000000002</v>
      </c>
      <c r="Q21" s="90">
        <v>11</v>
      </c>
      <c r="R21" s="12">
        <v>19.6</v>
      </c>
      <c r="S21" s="72">
        <f t="shared" si="7"/>
        <v>1.781818181818182</v>
      </c>
      <c r="T21" s="78">
        <v>519</v>
      </c>
      <c r="U21" s="12">
        <v>535.8</v>
      </c>
      <c r="V21" s="79">
        <f t="shared" si="8"/>
        <v>1.0323699421965318</v>
      </c>
      <c r="W21" s="90">
        <v>28.7</v>
      </c>
      <c r="X21" s="12">
        <v>32.2</v>
      </c>
      <c r="Y21" s="72">
        <f t="shared" si="9"/>
        <v>1.1219512195121952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88</v>
      </c>
      <c r="C22" s="3">
        <f t="shared" si="12"/>
        <v>134.5</v>
      </c>
      <c r="D22" s="79">
        <f t="shared" si="0"/>
        <v>1.5284090909090908</v>
      </c>
      <c r="E22" s="10">
        <v>88</v>
      </c>
      <c r="F22" s="3">
        <v>134.5</v>
      </c>
      <c r="G22" s="72">
        <f t="shared" si="1"/>
        <v>1.5284090909090908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1246</v>
      </c>
      <c r="C23" s="3">
        <f t="shared" si="12"/>
        <v>1378.2999999999997</v>
      </c>
      <c r="D23" s="79">
        <f t="shared" si="0"/>
        <v>1.1061797752808986</v>
      </c>
      <c r="E23" s="10">
        <v>421</v>
      </c>
      <c r="F23" s="3">
        <v>503.6</v>
      </c>
      <c r="G23" s="72">
        <f t="shared" si="1"/>
        <v>1.1961995249406177</v>
      </c>
      <c r="H23" s="9"/>
      <c r="I23" s="4"/>
      <c r="J23" s="79" t="e">
        <f>I23/H23</f>
        <v>#DIV/0!</v>
      </c>
      <c r="K23" s="10">
        <v>59</v>
      </c>
      <c r="L23" s="3">
        <v>59.9</v>
      </c>
      <c r="M23" s="72">
        <f>L23/K23</f>
        <v>1.0152542372881355</v>
      </c>
      <c r="N23" s="9">
        <v>220</v>
      </c>
      <c r="O23" s="3">
        <v>221.3</v>
      </c>
      <c r="P23" s="79">
        <f>O23/N23</f>
        <v>1.0059090909090909</v>
      </c>
      <c r="Q23" s="90">
        <v>346</v>
      </c>
      <c r="R23" s="12">
        <v>349.2</v>
      </c>
      <c r="S23" s="72">
        <f t="shared" si="7"/>
        <v>1.0092485549132948</v>
      </c>
      <c r="T23" s="78">
        <v>56</v>
      </c>
      <c r="U23" s="12">
        <v>76.6</v>
      </c>
      <c r="V23" s="79">
        <f t="shared" si="8"/>
        <v>1.3678571428571427</v>
      </c>
      <c r="W23" s="90">
        <v>56</v>
      </c>
      <c r="X23" s="12">
        <v>76.1</v>
      </c>
      <c r="Y23" s="72">
        <f>X23/W23</f>
        <v>1.3589285714285713</v>
      </c>
      <c r="Z23" s="78">
        <v>88</v>
      </c>
      <c r="AA23" s="12">
        <v>91.6</v>
      </c>
      <c r="AB23" s="79">
        <f t="shared" si="4"/>
        <v>1.0409090909090908</v>
      </c>
    </row>
    <row r="24" spans="1:28" ht="30.75" customHeight="1">
      <c r="A24" s="20" t="s">
        <v>22</v>
      </c>
      <c r="B24" s="9">
        <f t="shared" si="12"/>
        <v>969.7</v>
      </c>
      <c r="C24" s="3">
        <f t="shared" si="12"/>
        <v>610.2</v>
      </c>
      <c r="D24" s="79">
        <f t="shared" si="0"/>
        <v>0.6292667835413015</v>
      </c>
      <c r="E24" s="10">
        <v>844.7</v>
      </c>
      <c r="F24" s="3">
        <v>260.9</v>
      </c>
      <c r="G24" s="72">
        <f t="shared" si="1"/>
        <v>0.30886705339173665</v>
      </c>
      <c r="H24" s="9">
        <v>75</v>
      </c>
      <c r="I24" s="3">
        <v>79.7</v>
      </c>
      <c r="J24" s="79">
        <f>I24/H24</f>
        <v>1.0626666666666666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>
        <v>50</v>
      </c>
      <c r="AA24" s="12">
        <v>269.6</v>
      </c>
      <c r="AB24" s="79">
        <f t="shared" si="4"/>
        <v>5.392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250</v>
      </c>
      <c r="C26" s="3">
        <f>F26+I26+L26+O26+R26+U26+X26+AA26</f>
        <v>279.3</v>
      </c>
      <c r="D26" s="79">
        <f t="shared" si="0"/>
        <v>1.1172</v>
      </c>
      <c r="E26" s="10">
        <v>250</v>
      </c>
      <c r="F26" s="3">
        <v>279.3</v>
      </c>
      <c r="G26" s="72">
        <f t="shared" si="1"/>
        <v>1.1172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248.2</v>
      </c>
      <c r="C27" s="3">
        <f>F27+I27+L27+O27+R27+U27+X27+AA27</f>
        <v>262.2</v>
      </c>
      <c r="D27" s="79">
        <f t="shared" si="0"/>
        <v>1.056406124093473</v>
      </c>
      <c r="E27" s="10">
        <v>125</v>
      </c>
      <c r="F27" s="3">
        <v>139</v>
      </c>
      <c r="G27" s="72">
        <f t="shared" si="1"/>
        <v>1.112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>
        <v>123.2</v>
      </c>
      <c r="X27" s="11">
        <v>123.2</v>
      </c>
      <c r="Y27" s="72">
        <f>X27/W27</f>
        <v>1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78160.4</v>
      </c>
      <c r="C29" s="102">
        <f>C20+C9</f>
        <v>85575.4</v>
      </c>
      <c r="D29" s="103">
        <f>C29/B29</f>
        <v>1.0948690129528509</v>
      </c>
      <c r="E29" s="104">
        <f>SUM(E20+E9)</f>
        <v>47968.299999999996</v>
      </c>
      <c r="F29" s="104">
        <f>SUM(F20+F9)</f>
        <v>52150.7</v>
      </c>
      <c r="G29" s="103">
        <f t="shared" si="1"/>
        <v>1.087190915667222</v>
      </c>
      <c r="H29" s="104">
        <f>SUM(H20+H9)</f>
        <v>20067</v>
      </c>
      <c r="I29" s="104">
        <f>SUM(I20+I9)</f>
        <v>21338.300000000003</v>
      </c>
      <c r="J29" s="103">
        <f>I29/H29</f>
        <v>1.0633527682264416</v>
      </c>
      <c r="K29" s="104">
        <f>SUM(K20+K9)</f>
        <v>1384.2</v>
      </c>
      <c r="L29" s="104">
        <f>SUM(L20+L9)</f>
        <v>1521.1</v>
      </c>
      <c r="M29" s="103">
        <f>L29/K29</f>
        <v>1.0989018927900591</v>
      </c>
      <c r="N29" s="104">
        <f>SUM(N20+N9)</f>
        <v>1119.5</v>
      </c>
      <c r="O29" s="104">
        <f>SUM(O20+O9)</f>
        <v>1270</v>
      </c>
      <c r="P29" s="103">
        <f>O29/N29</f>
        <v>1.1344350156319785</v>
      </c>
      <c r="Q29" s="104">
        <f>SUM(Q20+Q9)</f>
        <v>2183.5</v>
      </c>
      <c r="R29" s="104">
        <f>SUM(R20+R9)</f>
        <v>1845.2</v>
      </c>
      <c r="S29" s="103">
        <f>R29/Q29</f>
        <v>0.8450652621937257</v>
      </c>
      <c r="T29" s="104">
        <f>SUM(T20+T9)</f>
        <v>1831.8</v>
      </c>
      <c r="U29" s="104">
        <f>SUM(U20+U9)</f>
        <v>2447.4</v>
      </c>
      <c r="V29" s="103">
        <f>U29/T29</f>
        <v>1.336062888961677</v>
      </c>
      <c r="W29" s="104">
        <f>SUM(W20+W9)</f>
        <v>2334.6</v>
      </c>
      <c r="X29" s="104">
        <f>SUM(X20+X9)</f>
        <v>2265.7999999999997</v>
      </c>
      <c r="Y29" s="103">
        <f>X29/W29</f>
        <v>0.9705302835603529</v>
      </c>
      <c r="Z29" s="104">
        <f>SUM(Z20+Z9)</f>
        <v>1271.5</v>
      </c>
      <c r="AA29" s="104">
        <f>SUM(AA20+AA9)</f>
        <v>2736.8999999999996</v>
      </c>
      <c r="AB29" s="105">
        <f>AA29/Z29</f>
        <v>2.152497050727487</v>
      </c>
    </row>
    <row r="34" ht="12.75">
      <c r="C34" t="s">
        <v>45</v>
      </c>
    </row>
    <row r="40" ht="12.75">
      <c r="E40" s="5"/>
    </row>
  </sheetData>
  <sheetProtection/>
  <mergeCells count="15"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6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51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52</v>
      </c>
      <c r="C8" s="30" t="s">
        <v>53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70770.9</v>
      </c>
      <c r="C9" s="46">
        <f>SUM(C10:C19)</f>
        <v>78007.2</v>
      </c>
      <c r="D9" s="46">
        <f>C9-B9</f>
        <v>7236.300000000003</v>
      </c>
      <c r="E9" s="47">
        <f aca="true" t="shared" si="0" ref="E9:E29">C9/B9*100</f>
        <v>110.22496534592608</v>
      </c>
    </row>
    <row r="10" spans="1:5" ht="17.25" customHeight="1">
      <c r="A10" s="48" t="s">
        <v>6</v>
      </c>
      <c r="B10" s="35">
        <v>28902</v>
      </c>
      <c r="C10" s="35">
        <v>32507</v>
      </c>
      <c r="D10" s="35">
        <f aca="true" t="shared" si="1" ref="D10:D27">C10-B10</f>
        <v>3605</v>
      </c>
      <c r="E10" s="33">
        <f t="shared" si="0"/>
        <v>112.47318524669573</v>
      </c>
    </row>
    <row r="11" spans="1:5" ht="17.25" customHeight="1">
      <c r="A11" s="36" t="s">
        <v>39</v>
      </c>
      <c r="B11" s="32">
        <v>14958.9</v>
      </c>
      <c r="C11" s="32">
        <v>14954.9</v>
      </c>
      <c r="D11" s="32">
        <f t="shared" si="1"/>
        <v>-4</v>
      </c>
      <c r="E11" s="33">
        <f t="shared" si="0"/>
        <v>99.97326006591393</v>
      </c>
    </row>
    <row r="12" spans="1:5" ht="33" customHeight="1">
      <c r="A12" s="49" t="s">
        <v>43</v>
      </c>
      <c r="B12" s="32">
        <v>9460</v>
      </c>
      <c r="C12" s="32">
        <v>9793</v>
      </c>
      <c r="D12" s="32">
        <f t="shared" si="1"/>
        <v>333</v>
      </c>
      <c r="E12" s="33">
        <f t="shared" si="0"/>
        <v>103.52008456659621</v>
      </c>
    </row>
    <row r="13" spans="1:5" ht="38.25" customHeight="1">
      <c r="A13" s="49" t="s">
        <v>7</v>
      </c>
      <c r="B13" s="32">
        <v>740</v>
      </c>
      <c r="C13" s="32">
        <v>743.7</v>
      </c>
      <c r="D13" s="32">
        <f t="shared" si="1"/>
        <v>3.7000000000000455</v>
      </c>
      <c r="E13" s="33">
        <f t="shared" si="0"/>
        <v>100.50000000000001</v>
      </c>
    </row>
    <row r="14" spans="1:5" ht="36.75" customHeight="1">
      <c r="A14" s="49" t="s">
        <v>40</v>
      </c>
      <c r="B14" s="32">
        <v>702</v>
      </c>
      <c r="C14" s="32">
        <v>760.5</v>
      </c>
      <c r="D14" s="32">
        <f>C14-B14</f>
        <v>58.5</v>
      </c>
      <c r="E14" s="33">
        <f t="shared" si="0"/>
        <v>108.33333333333333</v>
      </c>
    </row>
    <row r="15" spans="1:5" ht="23.25" customHeight="1">
      <c r="A15" s="49" t="s">
        <v>11</v>
      </c>
      <c r="B15" s="32">
        <v>4874.4</v>
      </c>
      <c r="C15" s="32">
        <v>7421.3</v>
      </c>
      <c r="D15" s="32">
        <f>C15-B15</f>
        <v>2546.9000000000005</v>
      </c>
      <c r="E15" s="33">
        <f>C15/B15*100</f>
        <v>152.25053339898244</v>
      </c>
    </row>
    <row r="16" spans="1:5" ht="17.25" customHeight="1">
      <c r="A16" s="36" t="s">
        <v>9</v>
      </c>
      <c r="B16" s="32">
        <v>1041.7</v>
      </c>
      <c r="C16" s="32">
        <v>1089.5</v>
      </c>
      <c r="D16" s="32">
        <f t="shared" si="1"/>
        <v>47.799999999999955</v>
      </c>
      <c r="E16" s="33">
        <f t="shared" si="0"/>
        <v>104.58865316309878</v>
      </c>
    </row>
    <row r="17" spans="1:5" ht="17.25" customHeight="1">
      <c r="A17" s="36" t="s">
        <v>42</v>
      </c>
      <c r="B17" s="32">
        <v>8777.9</v>
      </c>
      <c r="C17" s="32">
        <v>9397.6</v>
      </c>
      <c r="D17" s="32">
        <f t="shared" si="1"/>
        <v>619.7000000000007</v>
      </c>
      <c r="E17" s="33">
        <f t="shared" si="0"/>
        <v>107.05977511705534</v>
      </c>
    </row>
    <row r="18" spans="1:5" ht="17.25" customHeight="1">
      <c r="A18" s="49" t="s">
        <v>8</v>
      </c>
      <c r="B18" s="32">
        <v>1314</v>
      </c>
      <c r="C18" s="38">
        <v>1339.7</v>
      </c>
      <c r="D18" s="32">
        <f t="shared" si="1"/>
        <v>25.700000000000045</v>
      </c>
      <c r="E18" s="33">
        <f t="shared" si="0"/>
        <v>101.9558599695586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7389.5</v>
      </c>
      <c r="C20" s="52">
        <f>SUM(C21:C27)</f>
        <v>7568.2</v>
      </c>
      <c r="D20" s="46">
        <f t="shared" si="1"/>
        <v>178.69999999999982</v>
      </c>
      <c r="E20" s="47">
        <f t="shared" si="0"/>
        <v>102.41829623113878</v>
      </c>
    </row>
    <row r="21" spans="1:5" ht="54" customHeight="1">
      <c r="A21" s="53" t="s">
        <v>20</v>
      </c>
      <c r="B21" s="35">
        <v>4587.6</v>
      </c>
      <c r="C21" s="35">
        <v>4903.7</v>
      </c>
      <c r="D21" s="40">
        <f t="shared" si="1"/>
        <v>316.09999999999945</v>
      </c>
      <c r="E21" s="54">
        <f t="shared" si="0"/>
        <v>106.89031301769987</v>
      </c>
    </row>
    <row r="22" spans="1:5" ht="34.5" customHeight="1">
      <c r="A22" s="49" t="s">
        <v>12</v>
      </c>
      <c r="B22" s="32">
        <v>88</v>
      </c>
      <c r="C22" s="32">
        <v>134.5</v>
      </c>
      <c r="D22" s="32">
        <f t="shared" si="1"/>
        <v>46.5</v>
      </c>
      <c r="E22" s="33">
        <f t="shared" si="0"/>
        <v>152.8409090909091</v>
      </c>
    </row>
    <row r="23" spans="1:5" ht="36.75" customHeight="1">
      <c r="A23" s="49" t="s">
        <v>21</v>
      </c>
      <c r="B23" s="32">
        <v>1246</v>
      </c>
      <c r="C23" s="32">
        <v>1378.3</v>
      </c>
      <c r="D23" s="32">
        <f t="shared" si="1"/>
        <v>132.29999999999995</v>
      </c>
      <c r="E23" s="33">
        <f t="shared" si="0"/>
        <v>110.61797752808988</v>
      </c>
    </row>
    <row r="24" spans="1:5" ht="36" customHeight="1">
      <c r="A24" s="49" t="s">
        <v>22</v>
      </c>
      <c r="B24" s="32">
        <v>969.7</v>
      </c>
      <c r="C24" s="38">
        <v>610.2</v>
      </c>
      <c r="D24" s="32">
        <f t="shared" si="1"/>
        <v>-359.5</v>
      </c>
      <c r="E24" s="33">
        <f t="shared" si="0"/>
        <v>62.926678354130146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250</v>
      </c>
      <c r="C26" s="32">
        <v>279.3</v>
      </c>
      <c r="D26" s="32">
        <f t="shared" si="1"/>
        <v>29.30000000000001</v>
      </c>
      <c r="E26" s="33">
        <f t="shared" si="0"/>
        <v>111.72</v>
      </c>
    </row>
    <row r="27" spans="1:5" ht="18" customHeight="1">
      <c r="A27" s="49" t="s">
        <v>25</v>
      </c>
      <c r="B27" s="32">
        <v>248.2</v>
      </c>
      <c r="C27" s="38">
        <v>262.2</v>
      </c>
      <c r="D27" s="32">
        <f t="shared" si="1"/>
        <v>14</v>
      </c>
      <c r="E27" s="33">
        <f t="shared" si="0"/>
        <v>105.6406124093473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78160.4</v>
      </c>
      <c r="C29" s="108">
        <f>SUM(C20+C9)</f>
        <v>85575.4</v>
      </c>
      <c r="D29" s="108">
        <f>C29-B29</f>
        <v>7415</v>
      </c>
      <c r="E29" s="109">
        <f t="shared" si="0"/>
        <v>109.4869012952851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2022-01-14T05:15:30Z</cp:lastPrinted>
  <dcterms:created xsi:type="dcterms:W3CDTF">1996-10-08T23:32:33Z</dcterms:created>
  <dcterms:modified xsi:type="dcterms:W3CDTF">2022-01-14T05:15:41Z</dcterms:modified>
  <cp:category/>
  <cp:version/>
  <cp:contentType/>
  <cp:contentStatus/>
</cp:coreProperties>
</file>